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55" activeTab="0"/>
  </bookViews>
  <sheets>
    <sheet name="Monthly Holdings - SSgA Fundame" sheetId="1" r:id="rId1"/>
  </sheets>
  <definedNames/>
  <calcPr fullCalcOnLoad="1"/>
</workbook>
</file>

<file path=xl/sharedStrings.xml><?xml version="1.0" encoding="utf-8"?>
<sst xmlns="http://schemas.openxmlformats.org/spreadsheetml/2006/main" count="284" uniqueCount="70">
  <si>
    <t>Portfolio Abbreviation</t>
  </si>
  <si>
    <t>Portfolio Long Name</t>
  </si>
  <si>
    <t>Date To</t>
  </si>
  <si>
    <t>Base Currency</t>
  </si>
  <si>
    <t>Major Issue Description</t>
  </si>
  <si>
    <t>Security ID</t>
  </si>
  <si>
    <t>Security Description</t>
  </si>
  <si>
    <t>Issue Level Classification</t>
  </si>
  <si>
    <t>Local Currency</t>
  </si>
  <si>
    <t>Fx Rate</t>
  </si>
  <si>
    <t>Quantity Held</t>
  </si>
  <si>
    <t>Book Cost Local</t>
  </si>
  <si>
    <t>Book Cost Base</t>
  </si>
  <si>
    <t>Market Price Local</t>
  </si>
  <si>
    <t>Market Value Local</t>
  </si>
  <si>
    <t>Market Value Base</t>
  </si>
  <si>
    <t>Accrued Income Local</t>
  </si>
  <si>
    <t>Accrued Income Base</t>
  </si>
  <si>
    <t xml:space="preserve">% Holding  </t>
  </si>
  <si>
    <t xml:space="preserve">9T71           </t>
  </si>
  <si>
    <t xml:space="preserve">State Street Europe Value Spotlight Fund          </t>
  </si>
  <si>
    <t>EUR</t>
  </si>
  <si>
    <t>Equity</t>
  </si>
  <si>
    <t xml:space="preserve">Adecco Group AG Ordinary CHF 0.1 </t>
  </si>
  <si>
    <t>CHF</t>
  </si>
  <si>
    <t xml:space="preserve">   </t>
  </si>
  <si>
    <t xml:space="preserve">Holcim Ltd Ordinary CHF 2.0 </t>
  </si>
  <si>
    <t xml:space="preserve">Roche Holding AG Ordinary CHF 0E-14 </t>
  </si>
  <si>
    <t>Net Liquidity</t>
  </si>
  <si>
    <t xml:space="preserve">                                                                                              </t>
  </si>
  <si>
    <t>DKK</t>
  </si>
  <si>
    <t xml:space="preserve">                                                                                                  </t>
  </si>
  <si>
    <t xml:space="preserve">ACS Actividades de Construccio Ordinary EUR 0.5 </t>
  </si>
  <si>
    <t xml:space="preserve">ANDRITZ AG Ordinary EUR </t>
  </si>
  <si>
    <t xml:space="preserve">AXA SA Ordinary EUR 2.29 </t>
  </si>
  <si>
    <t xml:space="preserve">Allianz SE Ordinary EUR </t>
  </si>
  <si>
    <t xml:space="preserve">Assicurazioni Generali SpA Ordinary EUR 1.0 </t>
  </si>
  <si>
    <t xml:space="preserve">BNP Paribas SA Ordinary EUR 2.0 </t>
  </si>
  <si>
    <t xml:space="preserve">Banco Bilbao Vizcaya Argentari Ordinary EUR 0.49 </t>
  </si>
  <si>
    <t xml:space="preserve">Bayerische Motoren Werke AG Ordinary EUR 1.0 </t>
  </si>
  <si>
    <t xml:space="preserve">CRH PLC Ordinary EUR 0.32 </t>
  </si>
  <si>
    <t xml:space="preserve">Cie Generale des Etablissement Ordinary EUR 2.0 </t>
  </si>
  <si>
    <t xml:space="preserve">Continental AG Ordinary EUR </t>
  </si>
  <si>
    <t xml:space="preserve">Dassault Aviation SA Ordinary EUR 0.8 </t>
  </si>
  <si>
    <t xml:space="preserve">Duerr AG Ordinary EUR </t>
  </si>
  <si>
    <t xml:space="preserve">Glanbia PLC Ordinary EUR 0.06 </t>
  </si>
  <si>
    <t xml:space="preserve">Henkel AG &amp; Co KGaA Preference EUR </t>
  </si>
  <si>
    <t xml:space="preserve">Ipsen SA Ordinary EUR 1.0 </t>
  </si>
  <si>
    <t xml:space="preserve">Koninklijke Philips NV Ordinary EUR 0.2 </t>
  </si>
  <si>
    <t xml:space="preserve">SSgA Liquidity PLC EUR Liquidity Fd Z Sta OEF EUR </t>
  </si>
  <si>
    <t xml:space="preserve">Sanofi Ordinary EUR 2.0 </t>
  </si>
  <si>
    <t xml:space="preserve">Smurfit Kappa Group PLC Ordinary EUR 0.001 </t>
  </si>
  <si>
    <t xml:space="preserve">Societe Generale SA Ordinary EUR 1.25 </t>
  </si>
  <si>
    <t xml:space="preserve">UCB SA Ordinary EUR </t>
  </si>
  <si>
    <t xml:space="preserve">                                                         </t>
  </si>
  <si>
    <t>Accrued Expense</t>
  </si>
  <si>
    <t xml:space="preserve">                                                                                   </t>
  </si>
  <si>
    <t xml:space="preserve">Barratt Developments PLC Ordinary GBP 10.0 </t>
  </si>
  <si>
    <t>GBP</t>
  </si>
  <si>
    <t xml:space="preserve">Grafton Group PLC Unit GBP </t>
  </si>
  <si>
    <t xml:space="preserve">Rolls-Royce Holdings PLC Ordinary GBP 20.0 </t>
  </si>
  <si>
    <t xml:space="preserve">Serco Group PLC Ordinary GBP 2.0 </t>
  </si>
  <si>
    <t xml:space="preserve">Standard Chartered PLC Ordinary GBP 0.5 </t>
  </si>
  <si>
    <t xml:space="preserve">                                                                                                 </t>
  </si>
  <si>
    <t xml:space="preserve">Richter Gedeon Nyrt Ordinary HUF 100.0 </t>
  </si>
  <si>
    <t>HUF</t>
  </si>
  <si>
    <t xml:space="preserve">                                                                                                      </t>
  </si>
  <si>
    <t>SEK</t>
  </si>
  <si>
    <t xml:space="preserve">                                                                                                    </t>
  </si>
  <si>
    <t>USD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</si>
</sst>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20" ht="15">
      <c r="A2" t="s">
        <v>19</v>
      </c>
      <c r="B2" t="s">
        <v>20</v>
      </c>
      <c r="C2" t="str">
        <f aca="true" t="shared" si="0" ref="C2:C40">"31-Dec-21"</f>
        <v>31-Dec-21</v>
      </c>
      <c r="D2" t="s">
        <v>21</v>
      </c>
      <c r="E2" t="s">
        <v>22</v>
      </c>
      <c r="F2" t="str">
        <f>"7110720"</f>
        <v>7110720</v>
      </c>
      <c r="G2" t="s">
        <v>23</v>
      </c>
      <c r="I2" t="s">
        <v>24</v>
      </c>
      <c r="J2">
        <v>0.96510212</v>
      </c>
      <c r="K2">
        <v>26656</v>
      </c>
      <c r="L2">
        <v>1172598.65</v>
      </c>
      <c r="M2">
        <v>1101437.32</v>
      </c>
      <c r="N2">
        <v>46.6</v>
      </c>
      <c r="O2">
        <v>1242169.6</v>
      </c>
      <c r="P2">
        <v>1198820.51</v>
      </c>
      <c r="Q2">
        <v>0</v>
      </c>
      <c r="R2">
        <v>0</v>
      </c>
      <c r="S2">
        <v>3.041</v>
      </c>
      <c r="T2" t="s">
        <v>25</v>
      </c>
    </row>
    <row r="3" spans="1:20" ht="15">
      <c r="A3" t="s">
        <v>19</v>
      </c>
      <c r="B3" t="s">
        <v>20</v>
      </c>
      <c r="C3" t="str">
        <f t="shared" si="0"/>
        <v>31-Dec-21</v>
      </c>
      <c r="D3" t="s">
        <v>21</v>
      </c>
      <c r="E3" t="s">
        <v>22</v>
      </c>
      <c r="F3" t="str">
        <f>"7110753"</f>
        <v>7110753</v>
      </c>
      <c r="G3" t="s">
        <v>26</v>
      </c>
      <c r="I3" t="s">
        <v>24</v>
      </c>
      <c r="J3">
        <v>0.96510212</v>
      </c>
      <c r="K3">
        <v>24710</v>
      </c>
      <c r="L3">
        <v>1059243.79</v>
      </c>
      <c r="M3">
        <v>989668.17</v>
      </c>
      <c r="N3">
        <v>46.51</v>
      </c>
      <c r="O3">
        <v>1149262.1</v>
      </c>
      <c r="P3">
        <v>1109155.29</v>
      </c>
      <c r="Q3">
        <v>0</v>
      </c>
      <c r="R3">
        <v>0</v>
      </c>
      <c r="S3">
        <v>2.814</v>
      </c>
      <c r="T3" t="s">
        <v>25</v>
      </c>
    </row>
    <row r="4" spans="1:20" ht="15">
      <c r="A4" t="s">
        <v>19</v>
      </c>
      <c r="B4" t="s">
        <v>20</v>
      </c>
      <c r="C4" t="str">
        <f t="shared" si="0"/>
        <v>31-Dec-21</v>
      </c>
      <c r="D4" t="s">
        <v>21</v>
      </c>
      <c r="E4" t="s">
        <v>22</v>
      </c>
      <c r="F4" t="str">
        <f>"7110388"</f>
        <v>7110388</v>
      </c>
      <c r="G4" t="s">
        <v>27</v>
      </c>
      <c r="I4" t="s">
        <v>24</v>
      </c>
      <c r="J4">
        <v>0.96510212</v>
      </c>
      <c r="K4">
        <v>3596</v>
      </c>
      <c r="L4">
        <v>1107555.75</v>
      </c>
      <c r="M4">
        <v>1019462.58</v>
      </c>
      <c r="N4">
        <v>379.1</v>
      </c>
      <c r="O4">
        <v>1363243.6</v>
      </c>
      <c r="P4">
        <v>1315669.29</v>
      </c>
      <c r="Q4">
        <v>0</v>
      </c>
      <c r="R4">
        <v>0</v>
      </c>
      <c r="S4">
        <v>3.338</v>
      </c>
      <c r="T4" t="s">
        <v>25</v>
      </c>
    </row>
    <row r="5" spans="1:20" ht="15">
      <c r="A5" t="s">
        <v>19</v>
      </c>
      <c r="B5" t="s">
        <v>20</v>
      </c>
      <c r="C5" t="str">
        <f t="shared" si="0"/>
        <v>31-Dec-21</v>
      </c>
      <c r="D5" t="s">
        <v>21</v>
      </c>
      <c r="E5" t="s">
        <v>28</v>
      </c>
      <c r="I5" t="s">
        <v>24</v>
      </c>
      <c r="J5">
        <v>0.96510212</v>
      </c>
      <c r="K5">
        <v>0</v>
      </c>
      <c r="L5">
        <v>34.76</v>
      </c>
      <c r="M5">
        <v>33.32</v>
      </c>
      <c r="N5">
        <v>0</v>
      </c>
      <c r="O5">
        <v>34.76</v>
      </c>
      <c r="P5">
        <v>33.55</v>
      </c>
      <c r="Q5">
        <v>0</v>
      </c>
      <c r="R5">
        <v>0</v>
      </c>
      <c r="S5">
        <v>0</v>
      </c>
      <c r="T5" t="s">
        <v>29</v>
      </c>
    </row>
    <row r="6" spans="1:20" ht="15">
      <c r="A6" t="s">
        <v>19</v>
      </c>
      <c r="B6" t="s">
        <v>20</v>
      </c>
      <c r="C6" t="str">
        <f t="shared" si="0"/>
        <v>31-Dec-21</v>
      </c>
      <c r="D6" t="s">
        <v>21</v>
      </c>
      <c r="E6" t="s">
        <v>28</v>
      </c>
      <c r="I6" t="s">
        <v>30</v>
      </c>
      <c r="J6">
        <v>0.134452474</v>
      </c>
      <c r="K6">
        <v>0</v>
      </c>
      <c r="L6">
        <v>2.39</v>
      </c>
      <c r="M6">
        <v>0.32</v>
      </c>
      <c r="N6">
        <v>0</v>
      </c>
      <c r="O6">
        <v>2.39</v>
      </c>
      <c r="P6">
        <v>0.32</v>
      </c>
      <c r="Q6">
        <v>0</v>
      </c>
      <c r="R6">
        <v>0</v>
      </c>
      <c r="S6">
        <v>0</v>
      </c>
      <c r="T6" t="s">
        <v>31</v>
      </c>
    </row>
    <row r="7" spans="1:20" ht="15">
      <c r="A7" t="s">
        <v>19</v>
      </c>
      <c r="B7" t="s">
        <v>20</v>
      </c>
      <c r="C7" t="str">
        <f t="shared" si="0"/>
        <v>31-Dec-21</v>
      </c>
      <c r="D7" t="s">
        <v>21</v>
      </c>
      <c r="E7" t="s">
        <v>22</v>
      </c>
      <c r="F7" t="str">
        <f>"B01FLQ6"</f>
        <v>B01FLQ6</v>
      </c>
      <c r="G7" t="s">
        <v>32</v>
      </c>
      <c r="I7" t="s">
        <v>21</v>
      </c>
      <c r="J7">
        <v>1</v>
      </c>
      <c r="K7">
        <v>59600</v>
      </c>
      <c r="L7">
        <v>1339741.7</v>
      </c>
      <c r="M7">
        <v>1339741.7</v>
      </c>
      <c r="N7">
        <v>23.57</v>
      </c>
      <c r="O7">
        <v>1404772</v>
      </c>
      <c r="P7">
        <v>1404772</v>
      </c>
      <c r="Q7">
        <v>0</v>
      </c>
      <c r="R7">
        <v>0</v>
      </c>
      <c r="S7">
        <v>3.564</v>
      </c>
      <c r="T7" t="s">
        <v>25</v>
      </c>
    </row>
    <row r="8" spans="1:20" ht="15">
      <c r="A8" t="s">
        <v>19</v>
      </c>
      <c r="B8" t="s">
        <v>20</v>
      </c>
      <c r="C8" t="str">
        <f t="shared" si="0"/>
        <v>31-Dec-21</v>
      </c>
      <c r="D8" t="s">
        <v>21</v>
      </c>
      <c r="E8" t="s">
        <v>22</v>
      </c>
      <c r="F8" t="str">
        <f>"B1WVF68"</f>
        <v>B1WVF68</v>
      </c>
      <c r="G8" t="s">
        <v>33</v>
      </c>
      <c r="I8" t="s">
        <v>21</v>
      </c>
      <c r="J8">
        <v>1</v>
      </c>
      <c r="K8">
        <v>26438</v>
      </c>
      <c r="L8">
        <v>1062150.43</v>
      </c>
      <c r="M8">
        <v>1062150.43</v>
      </c>
      <c r="N8">
        <v>45.38</v>
      </c>
      <c r="O8">
        <v>1199756.44</v>
      </c>
      <c r="P8">
        <v>1199756.44</v>
      </c>
      <c r="Q8">
        <v>0</v>
      </c>
      <c r="R8">
        <v>0</v>
      </c>
      <c r="S8">
        <v>3.044</v>
      </c>
      <c r="T8" t="s">
        <v>25</v>
      </c>
    </row>
    <row r="9" spans="1:20" ht="15">
      <c r="A9" t="s">
        <v>19</v>
      </c>
      <c r="B9" t="s">
        <v>20</v>
      </c>
      <c r="C9" t="str">
        <f t="shared" si="0"/>
        <v>31-Dec-21</v>
      </c>
      <c r="D9" t="s">
        <v>21</v>
      </c>
      <c r="E9" t="s">
        <v>22</v>
      </c>
      <c r="F9" t="str">
        <f>"7088429"</f>
        <v>7088429</v>
      </c>
      <c r="G9" t="s">
        <v>34</v>
      </c>
      <c r="I9" t="s">
        <v>21</v>
      </c>
      <c r="J9">
        <v>1</v>
      </c>
      <c r="K9">
        <v>52372</v>
      </c>
      <c r="L9">
        <v>1053793.06</v>
      </c>
      <c r="M9">
        <v>1053793.06</v>
      </c>
      <c r="N9">
        <v>26.185</v>
      </c>
      <c r="O9">
        <v>1371360.82</v>
      </c>
      <c r="P9">
        <v>1371360.82</v>
      </c>
      <c r="Q9">
        <v>0</v>
      </c>
      <c r="R9">
        <v>0</v>
      </c>
      <c r="S9">
        <v>3.479</v>
      </c>
      <c r="T9" t="s">
        <v>25</v>
      </c>
    </row>
    <row r="10" spans="1:20" ht="15">
      <c r="A10" t="s">
        <v>19</v>
      </c>
      <c r="B10" t="s">
        <v>20</v>
      </c>
      <c r="C10" t="str">
        <f t="shared" si="0"/>
        <v>31-Dec-21</v>
      </c>
      <c r="D10" t="s">
        <v>21</v>
      </c>
      <c r="E10" t="s">
        <v>22</v>
      </c>
      <c r="F10" t="str">
        <f>"5231485"</f>
        <v>5231485</v>
      </c>
      <c r="G10" t="s">
        <v>35</v>
      </c>
      <c r="I10" t="s">
        <v>21</v>
      </c>
      <c r="J10">
        <v>1</v>
      </c>
      <c r="K10">
        <v>7068</v>
      </c>
      <c r="L10">
        <v>1301615.13</v>
      </c>
      <c r="M10">
        <v>1301615.13</v>
      </c>
      <c r="N10">
        <v>207.65</v>
      </c>
      <c r="O10">
        <v>1467670.2</v>
      </c>
      <c r="P10">
        <v>1467670.2</v>
      </c>
      <c r="Q10">
        <v>0</v>
      </c>
      <c r="R10">
        <v>0</v>
      </c>
      <c r="S10">
        <v>3.723</v>
      </c>
      <c r="T10" t="s">
        <v>25</v>
      </c>
    </row>
    <row r="11" spans="1:20" ht="15">
      <c r="A11" t="s">
        <v>19</v>
      </c>
      <c r="B11" t="s">
        <v>20</v>
      </c>
      <c r="C11" t="str">
        <f t="shared" si="0"/>
        <v>31-Dec-21</v>
      </c>
      <c r="D11" t="s">
        <v>21</v>
      </c>
      <c r="E11" t="s">
        <v>22</v>
      </c>
      <c r="F11" t="str">
        <f>"4056719"</f>
        <v>4056719</v>
      </c>
      <c r="G11" t="s">
        <v>36</v>
      </c>
      <c r="I11" t="s">
        <v>21</v>
      </c>
      <c r="J11">
        <v>1</v>
      </c>
      <c r="K11">
        <v>69771</v>
      </c>
      <c r="L11">
        <v>989884.89</v>
      </c>
      <c r="M11">
        <v>989884.89</v>
      </c>
      <c r="N11">
        <v>18.63</v>
      </c>
      <c r="O11">
        <v>1299833.73</v>
      </c>
      <c r="P11">
        <v>1299833.73</v>
      </c>
      <c r="Q11">
        <v>0</v>
      </c>
      <c r="R11">
        <v>0</v>
      </c>
      <c r="S11">
        <v>3.298</v>
      </c>
      <c r="T11" t="s">
        <v>25</v>
      </c>
    </row>
    <row r="12" spans="1:20" ht="15">
      <c r="A12" t="s">
        <v>19</v>
      </c>
      <c r="B12" t="s">
        <v>20</v>
      </c>
      <c r="C12" t="str">
        <f t="shared" si="0"/>
        <v>31-Dec-21</v>
      </c>
      <c r="D12" t="s">
        <v>21</v>
      </c>
      <c r="E12" t="s">
        <v>22</v>
      </c>
      <c r="F12" t="str">
        <f>"7309681"</f>
        <v>7309681</v>
      </c>
      <c r="G12" t="s">
        <v>37</v>
      </c>
      <c r="I12" t="s">
        <v>21</v>
      </c>
      <c r="J12">
        <v>1</v>
      </c>
      <c r="K12">
        <v>23192</v>
      </c>
      <c r="L12">
        <v>1084372.26</v>
      </c>
      <c r="M12">
        <v>1084372.26</v>
      </c>
      <c r="N12">
        <v>60.77</v>
      </c>
      <c r="O12">
        <v>1409377.84</v>
      </c>
      <c r="P12">
        <v>1409377.84</v>
      </c>
      <c r="Q12">
        <v>0</v>
      </c>
      <c r="R12">
        <v>0</v>
      </c>
      <c r="S12">
        <v>3.576</v>
      </c>
      <c r="T12" t="s">
        <v>25</v>
      </c>
    </row>
    <row r="13" spans="1:20" ht="15">
      <c r="A13" t="s">
        <v>19</v>
      </c>
      <c r="B13" t="s">
        <v>20</v>
      </c>
      <c r="C13" t="str">
        <f t="shared" si="0"/>
        <v>31-Dec-21</v>
      </c>
      <c r="D13" t="s">
        <v>21</v>
      </c>
      <c r="E13" t="s">
        <v>22</v>
      </c>
      <c r="F13" t="str">
        <f>"5501906"</f>
        <v>5501906</v>
      </c>
      <c r="G13" t="s">
        <v>38</v>
      </c>
      <c r="I13" t="s">
        <v>21</v>
      </c>
      <c r="J13">
        <v>1</v>
      </c>
      <c r="K13">
        <v>261944</v>
      </c>
      <c r="L13">
        <v>1237601.22</v>
      </c>
      <c r="M13">
        <v>1237601.22</v>
      </c>
      <c r="N13">
        <v>5.25</v>
      </c>
      <c r="O13">
        <v>1375206</v>
      </c>
      <c r="P13">
        <v>1375206</v>
      </c>
      <c r="Q13">
        <v>0</v>
      </c>
      <c r="R13">
        <v>0</v>
      </c>
      <c r="S13">
        <v>3.489</v>
      </c>
      <c r="T13" t="s">
        <v>25</v>
      </c>
    </row>
    <row r="14" spans="1:20" ht="15">
      <c r="A14" t="s">
        <v>19</v>
      </c>
      <c r="B14" t="s">
        <v>20</v>
      </c>
      <c r="C14" t="str">
        <f t="shared" si="0"/>
        <v>31-Dec-21</v>
      </c>
      <c r="D14" t="s">
        <v>21</v>
      </c>
      <c r="E14" t="s">
        <v>22</v>
      </c>
      <c r="F14" t="str">
        <f>"5756029"</f>
        <v>5756029</v>
      </c>
      <c r="G14" t="s">
        <v>39</v>
      </c>
      <c r="I14" t="s">
        <v>21</v>
      </c>
      <c r="J14">
        <v>1</v>
      </c>
      <c r="K14">
        <v>13764</v>
      </c>
      <c r="L14">
        <v>948546.53</v>
      </c>
      <c r="M14">
        <v>948546.53</v>
      </c>
      <c r="N14">
        <v>88.49</v>
      </c>
      <c r="O14">
        <v>1217976.36</v>
      </c>
      <c r="P14">
        <v>1217976.36</v>
      </c>
      <c r="Q14">
        <v>0</v>
      </c>
      <c r="R14">
        <v>0</v>
      </c>
      <c r="S14">
        <v>3.09</v>
      </c>
      <c r="T14" t="s">
        <v>25</v>
      </c>
    </row>
    <row r="15" spans="1:20" ht="15">
      <c r="A15" t="s">
        <v>19</v>
      </c>
      <c r="B15" t="s">
        <v>20</v>
      </c>
      <c r="C15" t="str">
        <f t="shared" si="0"/>
        <v>31-Dec-21</v>
      </c>
      <c r="D15" t="s">
        <v>21</v>
      </c>
      <c r="E15" t="s">
        <v>22</v>
      </c>
      <c r="F15" t="str">
        <f>"4182249"</f>
        <v>4182249</v>
      </c>
      <c r="G15" t="s">
        <v>40</v>
      </c>
      <c r="I15" t="s">
        <v>21</v>
      </c>
      <c r="J15">
        <v>1</v>
      </c>
      <c r="K15">
        <v>26731</v>
      </c>
      <c r="L15">
        <v>825199.83</v>
      </c>
      <c r="M15">
        <v>825199.83</v>
      </c>
      <c r="N15">
        <v>46.52</v>
      </c>
      <c r="O15">
        <v>1243526.12</v>
      </c>
      <c r="P15">
        <v>1243526.12</v>
      </c>
      <c r="Q15">
        <v>0</v>
      </c>
      <c r="R15">
        <v>0</v>
      </c>
      <c r="S15">
        <v>3.155</v>
      </c>
      <c r="T15" t="s">
        <v>25</v>
      </c>
    </row>
    <row r="16" spans="1:20" ht="15">
      <c r="A16" t="s">
        <v>19</v>
      </c>
      <c r="B16" t="s">
        <v>20</v>
      </c>
      <c r="C16" t="str">
        <f t="shared" si="0"/>
        <v>31-Dec-21</v>
      </c>
      <c r="D16" t="s">
        <v>21</v>
      </c>
      <c r="E16" t="s">
        <v>22</v>
      </c>
      <c r="F16" t="str">
        <f>"4588364"</f>
        <v>4588364</v>
      </c>
      <c r="G16" t="s">
        <v>41</v>
      </c>
      <c r="I16" t="s">
        <v>21</v>
      </c>
      <c r="J16">
        <v>1</v>
      </c>
      <c r="K16">
        <v>9049</v>
      </c>
      <c r="L16">
        <v>891484.36</v>
      </c>
      <c r="M16">
        <v>891484.36</v>
      </c>
      <c r="N16">
        <v>144.15</v>
      </c>
      <c r="O16">
        <v>1304413.35</v>
      </c>
      <c r="P16">
        <v>1304413.35</v>
      </c>
      <c r="Q16">
        <v>0</v>
      </c>
      <c r="R16">
        <v>0</v>
      </c>
      <c r="S16">
        <v>3.309</v>
      </c>
      <c r="T16" t="s">
        <v>25</v>
      </c>
    </row>
    <row r="17" spans="1:20" ht="15">
      <c r="A17" t="s">
        <v>19</v>
      </c>
      <c r="B17" t="s">
        <v>20</v>
      </c>
      <c r="C17" t="str">
        <f t="shared" si="0"/>
        <v>31-Dec-21</v>
      </c>
      <c r="D17" t="s">
        <v>21</v>
      </c>
      <c r="E17" t="s">
        <v>22</v>
      </c>
      <c r="F17" t="str">
        <f>"4598589"</f>
        <v>4598589</v>
      </c>
      <c r="G17" t="s">
        <v>42</v>
      </c>
      <c r="I17" t="s">
        <v>21</v>
      </c>
      <c r="J17">
        <v>1</v>
      </c>
      <c r="K17">
        <v>12536</v>
      </c>
      <c r="L17">
        <v>1434827.56</v>
      </c>
      <c r="M17">
        <v>1434827.56</v>
      </c>
      <c r="N17">
        <v>93.11</v>
      </c>
      <c r="O17">
        <v>1167226.96</v>
      </c>
      <c r="P17">
        <v>1167226.96</v>
      </c>
      <c r="Q17">
        <v>0</v>
      </c>
      <c r="R17">
        <v>0</v>
      </c>
      <c r="S17">
        <v>2.961</v>
      </c>
      <c r="T17" t="s">
        <v>25</v>
      </c>
    </row>
    <row r="18" spans="1:20" ht="15">
      <c r="A18" t="s">
        <v>19</v>
      </c>
      <c r="B18" t="s">
        <v>20</v>
      </c>
      <c r="C18" t="str">
        <f t="shared" si="0"/>
        <v>31-Dec-21</v>
      </c>
      <c r="D18" t="s">
        <v>21</v>
      </c>
      <c r="E18" t="s">
        <v>22</v>
      </c>
      <c r="F18" t="str">
        <f>"BMT9L19"</f>
        <v>BMT9L19</v>
      </c>
      <c r="G18" t="s">
        <v>43</v>
      </c>
      <c r="I18" t="s">
        <v>21</v>
      </c>
      <c r="J18">
        <v>1</v>
      </c>
      <c r="K18">
        <v>11498</v>
      </c>
      <c r="L18">
        <v>1121341.85</v>
      </c>
      <c r="M18">
        <v>1121341.85</v>
      </c>
      <c r="N18">
        <v>95</v>
      </c>
      <c r="O18">
        <v>1092310</v>
      </c>
      <c r="P18">
        <v>1092310</v>
      </c>
      <c r="Q18">
        <v>0</v>
      </c>
      <c r="R18">
        <v>0</v>
      </c>
      <c r="S18">
        <v>2.771</v>
      </c>
      <c r="T18" t="s">
        <v>25</v>
      </c>
    </row>
    <row r="19" spans="1:20" ht="15">
      <c r="A19" t="s">
        <v>19</v>
      </c>
      <c r="B19" t="s">
        <v>20</v>
      </c>
      <c r="C19" t="str">
        <f t="shared" si="0"/>
        <v>31-Dec-21</v>
      </c>
      <c r="D19" t="s">
        <v>21</v>
      </c>
      <c r="E19" t="s">
        <v>22</v>
      </c>
      <c r="F19" t="str">
        <f>"5119901"</f>
        <v>5119901</v>
      </c>
      <c r="G19" t="s">
        <v>44</v>
      </c>
      <c r="I19" t="s">
        <v>21</v>
      </c>
      <c r="J19">
        <v>1</v>
      </c>
      <c r="K19">
        <v>32771</v>
      </c>
      <c r="L19">
        <v>1035450.35</v>
      </c>
      <c r="M19">
        <v>1035450.35</v>
      </c>
      <c r="N19">
        <v>40.12</v>
      </c>
      <c r="O19">
        <v>1314772.52</v>
      </c>
      <c r="P19">
        <v>1314772.52</v>
      </c>
      <c r="Q19">
        <v>0</v>
      </c>
      <c r="R19">
        <v>0</v>
      </c>
      <c r="S19">
        <v>3.336</v>
      </c>
      <c r="T19" t="s">
        <v>25</v>
      </c>
    </row>
    <row r="20" spans="1:20" ht="15">
      <c r="A20" t="s">
        <v>19</v>
      </c>
      <c r="B20" t="s">
        <v>20</v>
      </c>
      <c r="C20" t="str">
        <f t="shared" si="0"/>
        <v>31-Dec-21</v>
      </c>
      <c r="D20" t="s">
        <v>21</v>
      </c>
      <c r="E20" t="s">
        <v>22</v>
      </c>
      <c r="F20" t="str">
        <f>"4058629"</f>
        <v>4058629</v>
      </c>
      <c r="G20" t="s">
        <v>45</v>
      </c>
      <c r="I20" t="s">
        <v>21</v>
      </c>
      <c r="J20">
        <v>1</v>
      </c>
      <c r="K20">
        <v>100933</v>
      </c>
      <c r="L20">
        <v>1131159.79</v>
      </c>
      <c r="M20">
        <v>1131159.79</v>
      </c>
      <c r="N20">
        <v>12.3</v>
      </c>
      <c r="O20">
        <v>1241475.9</v>
      </c>
      <c r="P20">
        <v>1241475.9</v>
      </c>
      <c r="Q20">
        <v>0</v>
      </c>
      <c r="R20">
        <v>0</v>
      </c>
      <c r="S20">
        <v>3.15</v>
      </c>
      <c r="T20" t="s">
        <v>25</v>
      </c>
    </row>
    <row r="21" spans="1:20" ht="15">
      <c r="A21" t="s">
        <v>19</v>
      </c>
      <c r="B21" t="s">
        <v>20</v>
      </c>
      <c r="C21" t="str">
        <f t="shared" si="0"/>
        <v>31-Dec-21</v>
      </c>
      <c r="D21" t="s">
        <v>21</v>
      </c>
      <c r="E21" t="s">
        <v>22</v>
      </c>
      <c r="F21" t="str">
        <f>"5076705"</f>
        <v>5076705</v>
      </c>
      <c r="G21" t="s">
        <v>46</v>
      </c>
      <c r="I21" t="s">
        <v>21</v>
      </c>
      <c r="J21">
        <v>1</v>
      </c>
      <c r="K21">
        <v>13118</v>
      </c>
      <c r="L21">
        <v>1124798.38</v>
      </c>
      <c r="M21">
        <v>1124798.38</v>
      </c>
      <c r="N21">
        <v>71.14</v>
      </c>
      <c r="O21">
        <v>933214.52</v>
      </c>
      <c r="P21">
        <v>933214.52</v>
      </c>
      <c r="Q21">
        <v>0</v>
      </c>
      <c r="R21">
        <v>0</v>
      </c>
      <c r="S21">
        <v>2.368</v>
      </c>
      <c r="T21" t="s">
        <v>25</v>
      </c>
    </row>
    <row r="22" spans="1:20" ht="15">
      <c r="A22" t="s">
        <v>19</v>
      </c>
      <c r="B22" t="s">
        <v>20</v>
      </c>
      <c r="C22" t="str">
        <f t="shared" si="0"/>
        <v>31-Dec-21</v>
      </c>
      <c r="D22" t="s">
        <v>21</v>
      </c>
      <c r="E22" t="s">
        <v>22</v>
      </c>
      <c r="F22" t="str">
        <f>"B0R7JF1"</f>
        <v>B0R7JF1</v>
      </c>
      <c r="G22" t="s">
        <v>47</v>
      </c>
      <c r="I22" t="s">
        <v>21</v>
      </c>
      <c r="J22">
        <v>1</v>
      </c>
      <c r="K22">
        <v>13172</v>
      </c>
      <c r="L22">
        <v>1007465.97</v>
      </c>
      <c r="M22">
        <v>1007465.97</v>
      </c>
      <c r="N22">
        <v>80.5</v>
      </c>
      <c r="O22">
        <v>1060346</v>
      </c>
      <c r="P22">
        <v>1060346</v>
      </c>
      <c r="Q22">
        <v>0</v>
      </c>
      <c r="R22">
        <v>0</v>
      </c>
      <c r="S22">
        <v>2.69</v>
      </c>
      <c r="T22" t="s">
        <v>25</v>
      </c>
    </row>
    <row r="23" spans="1:20" ht="15">
      <c r="A23" t="s">
        <v>19</v>
      </c>
      <c r="B23" t="s">
        <v>20</v>
      </c>
      <c r="C23" t="str">
        <f t="shared" si="0"/>
        <v>31-Dec-21</v>
      </c>
      <c r="D23" t="s">
        <v>21</v>
      </c>
      <c r="E23" t="s">
        <v>22</v>
      </c>
      <c r="F23" t="str">
        <f>"5986622"</f>
        <v>5986622</v>
      </c>
      <c r="G23" t="s">
        <v>48</v>
      </c>
      <c r="I23" t="s">
        <v>21</v>
      </c>
      <c r="J23">
        <v>1</v>
      </c>
      <c r="K23">
        <v>27628</v>
      </c>
      <c r="L23">
        <v>1132716.67</v>
      </c>
      <c r="M23">
        <v>1132716.67</v>
      </c>
      <c r="N23">
        <v>32.765</v>
      </c>
      <c r="O23">
        <v>905231.42</v>
      </c>
      <c r="P23">
        <v>905231.42</v>
      </c>
      <c r="Q23">
        <v>0</v>
      </c>
      <c r="R23">
        <v>0</v>
      </c>
      <c r="S23">
        <v>2.297</v>
      </c>
      <c r="T23" t="s">
        <v>25</v>
      </c>
    </row>
    <row r="24" spans="1:20" ht="15">
      <c r="A24" t="s">
        <v>19</v>
      </c>
      <c r="B24" t="s">
        <v>20</v>
      </c>
      <c r="C24" t="str">
        <f t="shared" si="0"/>
        <v>31-Dec-21</v>
      </c>
      <c r="D24" t="s">
        <v>21</v>
      </c>
      <c r="E24" t="s">
        <v>22</v>
      </c>
      <c r="F24" t="str">
        <f>"9941182"</f>
        <v>9941182</v>
      </c>
      <c r="G24" t="s">
        <v>49</v>
      </c>
      <c r="I24" t="s">
        <v>21</v>
      </c>
      <c r="J24">
        <v>1</v>
      </c>
      <c r="K24">
        <v>833.58</v>
      </c>
      <c r="L24">
        <v>826393.96</v>
      </c>
      <c r="M24">
        <v>826393.96</v>
      </c>
      <c r="N24">
        <v>985.3833</v>
      </c>
      <c r="O24">
        <v>821395.81</v>
      </c>
      <c r="P24">
        <v>821395.81</v>
      </c>
      <c r="Q24">
        <v>0</v>
      </c>
      <c r="R24">
        <v>0</v>
      </c>
      <c r="S24">
        <v>2.084</v>
      </c>
      <c r="T24" t="s">
        <v>25</v>
      </c>
    </row>
    <row r="25" spans="1:20" ht="15">
      <c r="A25" t="s">
        <v>19</v>
      </c>
      <c r="B25" t="s">
        <v>20</v>
      </c>
      <c r="C25" t="str">
        <f t="shared" si="0"/>
        <v>31-Dec-21</v>
      </c>
      <c r="D25" t="s">
        <v>21</v>
      </c>
      <c r="E25" t="s">
        <v>22</v>
      </c>
      <c r="F25" t="str">
        <f>"5671735"</f>
        <v>5671735</v>
      </c>
      <c r="G25" t="s">
        <v>50</v>
      </c>
      <c r="I25" t="s">
        <v>21</v>
      </c>
      <c r="J25">
        <v>1</v>
      </c>
      <c r="K25">
        <v>13341</v>
      </c>
      <c r="L25">
        <v>1100278.44</v>
      </c>
      <c r="M25">
        <v>1100278.44</v>
      </c>
      <c r="N25">
        <v>88.58</v>
      </c>
      <c r="O25">
        <v>1181745.78</v>
      </c>
      <c r="P25">
        <v>1181745.78</v>
      </c>
      <c r="Q25">
        <v>0</v>
      </c>
      <c r="R25">
        <v>0</v>
      </c>
      <c r="S25">
        <v>2.998</v>
      </c>
      <c r="T25" t="s">
        <v>25</v>
      </c>
    </row>
    <row r="26" spans="1:20" ht="15">
      <c r="A26" t="s">
        <v>19</v>
      </c>
      <c r="B26" t="s">
        <v>20</v>
      </c>
      <c r="C26" t="str">
        <f t="shared" si="0"/>
        <v>31-Dec-21</v>
      </c>
      <c r="D26" t="s">
        <v>21</v>
      </c>
      <c r="E26" t="s">
        <v>22</v>
      </c>
      <c r="F26" t="str">
        <f>"B1RR828"</f>
        <v>B1RR828</v>
      </c>
      <c r="G26" t="s">
        <v>51</v>
      </c>
      <c r="I26" t="s">
        <v>21</v>
      </c>
      <c r="J26">
        <v>1</v>
      </c>
      <c r="K26">
        <v>25142</v>
      </c>
      <c r="L26">
        <v>843896.58</v>
      </c>
      <c r="M26">
        <v>843896.58</v>
      </c>
      <c r="N26">
        <v>48.44</v>
      </c>
      <c r="O26">
        <v>1217878.48</v>
      </c>
      <c r="P26">
        <v>1217878.48</v>
      </c>
      <c r="Q26">
        <v>0</v>
      </c>
      <c r="R26">
        <v>0</v>
      </c>
      <c r="S26">
        <v>3.09</v>
      </c>
      <c r="T26" t="s">
        <v>25</v>
      </c>
    </row>
    <row r="27" spans="1:20" ht="15">
      <c r="A27" t="s">
        <v>19</v>
      </c>
      <c r="B27" t="s">
        <v>20</v>
      </c>
      <c r="C27" t="str">
        <f t="shared" si="0"/>
        <v>31-Dec-21</v>
      </c>
      <c r="D27" t="s">
        <v>21</v>
      </c>
      <c r="E27" t="s">
        <v>22</v>
      </c>
      <c r="F27" t="str">
        <f>"5966516"</f>
        <v>5966516</v>
      </c>
      <c r="G27" t="s">
        <v>52</v>
      </c>
      <c r="I27" t="s">
        <v>21</v>
      </c>
      <c r="J27">
        <v>1</v>
      </c>
      <c r="K27">
        <v>40245</v>
      </c>
      <c r="L27">
        <v>625770.77</v>
      </c>
      <c r="M27">
        <v>625770.77</v>
      </c>
      <c r="N27">
        <v>30.205</v>
      </c>
      <c r="O27">
        <v>1215600.22</v>
      </c>
      <c r="P27">
        <v>1215600.22</v>
      </c>
      <c r="Q27">
        <v>0</v>
      </c>
      <c r="R27">
        <v>0</v>
      </c>
      <c r="S27">
        <v>3.084</v>
      </c>
      <c r="T27" t="s">
        <v>25</v>
      </c>
    </row>
    <row r="28" spans="1:20" ht="15">
      <c r="A28" t="s">
        <v>19</v>
      </c>
      <c r="B28" t="s">
        <v>20</v>
      </c>
      <c r="C28" t="str">
        <f t="shared" si="0"/>
        <v>31-Dec-21</v>
      </c>
      <c r="D28" t="s">
        <v>21</v>
      </c>
      <c r="E28" t="s">
        <v>22</v>
      </c>
      <c r="F28" t="str">
        <f>"5596991"</f>
        <v>5596991</v>
      </c>
      <c r="G28" t="s">
        <v>53</v>
      </c>
      <c r="I28" t="s">
        <v>21</v>
      </c>
      <c r="J28">
        <v>1</v>
      </c>
      <c r="K28">
        <v>11804</v>
      </c>
      <c r="L28">
        <v>956736.48</v>
      </c>
      <c r="M28">
        <v>956736.48</v>
      </c>
      <c r="N28">
        <v>100.35</v>
      </c>
      <c r="O28">
        <v>1184531.4</v>
      </c>
      <c r="P28">
        <v>1184531.4</v>
      </c>
      <c r="Q28">
        <v>0</v>
      </c>
      <c r="R28">
        <v>0</v>
      </c>
      <c r="S28">
        <v>3.005</v>
      </c>
      <c r="T28" t="s">
        <v>25</v>
      </c>
    </row>
    <row r="29" spans="1:20" ht="15">
      <c r="A29" t="s">
        <v>19</v>
      </c>
      <c r="B29" t="s">
        <v>20</v>
      </c>
      <c r="C29" t="str">
        <f t="shared" si="0"/>
        <v>31-Dec-21</v>
      </c>
      <c r="D29" t="s">
        <v>21</v>
      </c>
      <c r="E29" t="s">
        <v>28</v>
      </c>
      <c r="I29" t="s">
        <v>21</v>
      </c>
      <c r="J29">
        <v>1</v>
      </c>
      <c r="K29">
        <v>0</v>
      </c>
      <c r="L29">
        <v>1930752.56</v>
      </c>
      <c r="M29">
        <v>1930752.56</v>
      </c>
      <c r="N29">
        <v>0</v>
      </c>
      <c r="O29">
        <v>1930752.56</v>
      </c>
      <c r="P29">
        <v>1930752.56</v>
      </c>
      <c r="Q29">
        <v>0</v>
      </c>
      <c r="R29">
        <v>0</v>
      </c>
      <c r="S29">
        <v>4.898</v>
      </c>
      <c r="T29" t="s">
        <v>54</v>
      </c>
    </row>
    <row r="30" spans="1:20" ht="15">
      <c r="A30" t="s">
        <v>19</v>
      </c>
      <c r="B30" t="s">
        <v>20</v>
      </c>
      <c r="C30" t="str">
        <f t="shared" si="0"/>
        <v>31-Dec-21</v>
      </c>
      <c r="D30" t="s">
        <v>21</v>
      </c>
      <c r="E30" t="s">
        <v>55</v>
      </c>
      <c r="I30" t="s">
        <v>21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 t="s">
        <v>56</v>
      </c>
    </row>
    <row r="31" spans="1:20" ht="15">
      <c r="A31" t="s">
        <v>19</v>
      </c>
      <c r="B31" t="s">
        <v>20</v>
      </c>
      <c r="C31" t="str">
        <f t="shared" si="0"/>
        <v>31-Dec-21</v>
      </c>
      <c r="D31" t="s">
        <v>21</v>
      </c>
      <c r="E31" t="s">
        <v>22</v>
      </c>
      <c r="F31" t="str">
        <f>"0081180"</f>
        <v>0081180</v>
      </c>
      <c r="G31" t="s">
        <v>57</v>
      </c>
      <c r="I31" t="s">
        <v>58</v>
      </c>
      <c r="J31">
        <v>1.191039395</v>
      </c>
      <c r="K31">
        <v>130706</v>
      </c>
      <c r="L31">
        <v>935713.03</v>
      </c>
      <c r="M31">
        <v>1091340.18</v>
      </c>
      <c r="N31">
        <v>7.48</v>
      </c>
      <c r="O31">
        <v>977680.88</v>
      </c>
      <c r="P31">
        <v>1164456.44</v>
      </c>
      <c r="Q31">
        <v>0</v>
      </c>
      <c r="R31">
        <v>0</v>
      </c>
      <c r="S31">
        <v>2.954</v>
      </c>
      <c r="T31" t="s">
        <v>25</v>
      </c>
    </row>
    <row r="32" spans="1:20" ht="15">
      <c r="A32" t="s">
        <v>19</v>
      </c>
      <c r="B32" t="s">
        <v>20</v>
      </c>
      <c r="C32" t="str">
        <f t="shared" si="0"/>
        <v>31-Dec-21</v>
      </c>
      <c r="D32" t="s">
        <v>21</v>
      </c>
      <c r="E32" t="s">
        <v>22</v>
      </c>
      <c r="F32" t="str">
        <f>"B00MZ44"</f>
        <v>B00MZ44</v>
      </c>
      <c r="G32" t="s">
        <v>59</v>
      </c>
      <c r="I32" t="s">
        <v>58</v>
      </c>
      <c r="J32">
        <v>1.191039395</v>
      </c>
      <c r="K32">
        <v>81444</v>
      </c>
      <c r="L32">
        <v>476061.42</v>
      </c>
      <c r="M32">
        <v>527875.98</v>
      </c>
      <c r="N32">
        <v>12.33</v>
      </c>
      <c r="O32">
        <v>1004204.52</v>
      </c>
      <c r="P32">
        <v>1196047.14</v>
      </c>
      <c r="Q32">
        <v>0</v>
      </c>
      <c r="R32">
        <v>0</v>
      </c>
      <c r="S32">
        <v>3.034</v>
      </c>
      <c r="T32" t="s">
        <v>25</v>
      </c>
    </row>
    <row r="33" spans="1:20" ht="15">
      <c r="A33" t="s">
        <v>19</v>
      </c>
      <c r="B33" t="s">
        <v>20</v>
      </c>
      <c r="C33" t="str">
        <f t="shared" si="0"/>
        <v>31-Dec-21</v>
      </c>
      <c r="D33" t="s">
        <v>21</v>
      </c>
      <c r="E33" t="s">
        <v>22</v>
      </c>
      <c r="F33" t="str">
        <f>"B63H849"</f>
        <v>B63H849</v>
      </c>
      <c r="G33" t="s">
        <v>60</v>
      </c>
      <c r="I33" t="s">
        <v>58</v>
      </c>
      <c r="J33">
        <v>1.191039395</v>
      </c>
      <c r="K33">
        <v>809218</v>
      </c>
      <c r="L33">
        <v>850478.83</v>
      </c>
      <c r="M33">
        <v>965273.61</v>
      </c>
      <c r="N33">
        <v>1.2288</v>
      </c>
      <c r="O33">
        <v>994367.08</v>
      </c>
      <c r="P33">
        <v>1184330.37</v>
      </c>
      <c r="Q33">
        <v>0</v>
      </c>
      <c r="R33">
        <v>0</v>
      </c>
      <c r="S33">
        <v>3.005</v>
      </c>
      <c r="T33" t="s">
        <v>25</v>
      </c>
    </row>
    <row r="34" spans="1:20" ht="15">
      <c r="A34" t="s">
        <v>19</v>
      </c>
      <c r="B34" t="s">
        <v>20</v>
      </c>
      <c r="C34" t="str">
        <f t="shared" si="0"/>
        <v>31-Dec-21</v>
      </c>
      <c r="D34" t="s">
        <v>21</v>
      </c>
      <c r="E34" t="s">
        <v>22</v>
      </c>
      <c r="F34" t="str">
        <f>"0797379"</f>
        <v>0797379</v>
      </c>
      <c r="G34" t="s">
        <v>61</v>
      </c>
      <c r="I34" t="s">
        <v>58</v>
      </c>
      <c r="J34">
        <v>1.191039395</v>
      </c>
      <c r="K34">
        <v>791757</v>
      </c>
      <c r="L34">
        <v>1074500.02</v>
      </c>
      <c r="M34">
        <v>1270700.89</v>
      </c>
      <c r="N34">
        <v>1.346</v>
      </c>
      <c r="O34">
        <v>1065704.92</v>
      </c>
      <c r="P34">
        <v>1269296.54</v>
      </c>
      <c r="Q34">
        <v>0</v>
      </c>
      <c r="R34">
        <v>0</v>
      </c>
      <c r="S34">
        <v>3.22</v>
      </c>
      <c r="T34" t="s">
        <v>25</v>
      </c>
    </row>
    <row r="35" spans="1:20" ht="15">
      <c r="A35" t="s">
        <v>19</v>
      </c>
      <c r="B35" t="s">
        <v>20</v>
      </c>
      <c r="C35" t="str">
        <f t="shared" si="0"/>
        <v>31-Dec-21</v>
      </c>
      <c r="D35" t="s">
        <v>21</v>
      </c>
      <c r="E35" t="s">
        <v>22</v>
      </c>
      <c r="F35" t="str">
        <f>"0408284"</f>
        <v>0408284</v>
      </c>
      <c r="G35" t="s">
        <v>62</v>
      </c>
      <c r="I35" t="s">
        <v>58</v>
      </c>
      <c r="J35">
        <v>1.191039395</v>
      </c>
      <c r="K35">
        <v>236337</v>
      </c>
      <c r="L35">
        <v>988357.56</v>
      </c>
      <c r="M35">
        <v>1124306.56</v>
      </c>
      <c r="N35">
        <v>4.484</v>
      </c>
      <c r="O35">
        <v>1059735.11</v>
      </c>
      <c r="P35">
        <v>1262186.26</v>
      </c>
      <c r="Q35">
        <v>0</v>
      </c>
      <c r="R35">
        <v>0</v>
      </c>
      <c r="S35">
        <v>3.202</v>
      </c>
      <c r="T35" t="s">
        <v>25</v>
      </c>
    </row>
    <row r="36" spans="1:20" ht="15">
      <c r="A36" t="s">
        <v>19</v>
      </c>
      <c r="B36" t="s">
        <v>20</v>
      </c>
      <c r="C36" t="str">
        <f t="shared" si="0"/>
        <v>31-Dec-21</v>
      </c>
      <c r="D36" t="s">
        <v>21</v>
      </c>
      <c r="E36" t="s">
        <v>28</v>
      </c>
      <c r="I36" t="s">
        <v>58</v>
      </c>
      <c r="J36">
        <v>1.191039395</v>
      </c>
      <c r="K36">
        <v>0</v>
      </c>
      <c r="L36">
        <v>83.59</v>
      </c>
      <c r="M36">
        <v>99.47</v>
      </c>
      <c r="N36">
        <v>0</v>
      </c>
      <c r="O36">
        <v>83.59</v>
      </c>
      <c r="P36">
        <v>99.56</v>
      </c>
      <c r="Q36">
        <v>0</v>
      </c>
      <c r="R36">
        <v>0</v>
      </c>
      <c r="S36">
        <v>0</v>
      </c>
      <c r="T36" t="s">
        <v>63</v>
      </c>
    </row>
    <row r="37" spans="1:20" ht="15">
      <c r="A37" t="s">
        <v>19</v>
      </c>
      <c r="B37" t="s">
        <v>20</v>
      </c>
      <c r="C37" t="str">
        <f t="shared" si="0"/>
        <v>31-Dec-21</v>
      </c>
      <c r="D37" t="s">
        <v>21</v>
      </c>
      <c r="E37" t="s">
        <v>22</v>
      </c>
      <c r="F37" t="str">
        <f>"BC9ZH86"</f>
        <v>BC9ZH86</v>
      </c>
      <c r="G37" t="s">
        <v>64</v>
      </c>
      <c r="I37" t="s">
        <v>65</v>
      </c>
      <c r="J37">
        <v>0.002713225</v>
      </c>
      <c r="K37">
        <v>48818</v>
      </c>
      <c r="L37">
        <v>312321305.05</v>
      </c>
      <c r="M37">
        <v>928858.56</v>
      </c>
      <c r="N37">
        <v>8725</v>
      </c>
      <c r="O37">
        <v>425937050</v>
      </c>
      <c r="P37">
        <v>1155663.19</v>
      </c>
      <c r="Q37">
        <v>0</v>
      </c>
      <c r="R37">
        <v>0</v>
      </c>
      <c r="S37">
        <v>2.932</v>
      </c>
      <c r="T37" t="s">
        <v>25</v>
      </c>
    </row>
    <row r="38" spans="1:20" ht="15">
      <c r="A38" t="s">
        <v>19</v>
      </c>
      <c r="B38" t="s">
        <v>20</v>
      </c>
      <c r="C38" t="str">
        <f t="shared" si="0"/>
        <v>31-Dec-21</v>
      </c>
      <c r="D38" t="s">
        <v>21</v>
      </c>
      <c r="E38" t="s">
        <v>28</v>
      </c>
      <c r="I38" t="s">
        <v>65</v>
      </c>
      <c r="J38">
        <v>0.002713225</v>
      </c>
      <c r="K38">
        <v>0</v>
      </c>
      <c r="L38">
        <v>878.16</v>
      </c>
      <c r="M38">
        <v>2.39</v>
      </c>
      <c r="N38">
        <v>0</v>
      </c>
      <c r="O38">
        <v>878.16</v>
      </c>
      <c r="P38">
        <v>2.38</v>
      </c>
      <c r="Q38">
        <v>0</v>
      </c>
      <c r="R38">
        <v>0</v>
      </c>
      <c r="S38">
        <v>0</v>
      </c>
      <c r="T38" t="s">
        <v>66</v>
      </c>
    </row>
    <row r="39" spans="1:20" ht="15">
      <c r="A39" t="s">
        <v>19</v>
      </c>
      <c r="B39" t="s">
        <v>20</v>
      </c>
      <c r="C39" t="str">
        <f t="shared" si="0"/>
        <v>31-Dec-21</v>
      </c>
      <c r="D39" t="s">
        <v>21</v>
      </c>
      <c r="E39" t="s">
        <v>28</v>
      </c>
      <c r="I39" t="s">
        <v>67</v>
      </c>
      <c r="J39">
        <v>0.097124737</v>
      </c>
      <c r="K39">
        <v>0</v>
      </c>
      <c r="L39">
        <v>708.88</v>
      </c>
      <c r="M39">
        <v>70.43</v>
      </c>
      <c r="N39">
        <v>0</v>
      </c>
      <c r="O39">
        <v>708.88</v>
      </c>
      <c r="P39">
        <v>68.85</v>
      </c>
      <c r="Q39">
        <v>0</v>
      </c>
      <c r="R39">
        <v>0</v>
      </c>
      <c r="S39">
        <v>0</v>
      </c>
      <c r="T39" t="s">
        <v>68</v>
      </c>
    </row>
    <row r="40" spans="1:20" ht="15">
      <c r="A40" t="s">
        <v>19</v>
      </c>
      <c r="B40" t="s">
        <v>20</v>
      </c>
      <c r="C40" t="str">
        <f t="shared" si="0"/>
        <v>31-Dec-21</v>
      </c>
      <c r="D40" t="s">
        <v>21</v>
      </c>
      <c r="E40" t="s">
        <v>28</v>
      </c>
      <c r="I40" t="s">
        <v>69</v>
      </c>
      <c r="J40">
        <v>0.879352796</v>
      </c>
      <c r="K40">
        <v>0</v>
      </c>
      <c r="L40">
        <v>970.47</v>
      </c>
      <c r="M40">
        <v>833.66</v>
      </c>
      <c r="N40">
        <v>0</v>
      </c>
      <c r="O40">
        <v>970.47</v>
      </c>
      <c r="P40">
        <v>853.39</v>
      </c>
      <c r="Q40">
        <v>0</v>
      </c>
      <c r="R40">
        <v>0</v>
      </c>
      <c r="S40">
        <v>0.002</v>
      </c>
      <c r="T40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B, Naga Warshini</cp:lastModifiedBy>
  <dcterms:created xsi:type="dcterms:W3CDTF">2022-01-05T12:15:26Z</dcterms:created>
  <dcterms:modified xsi:type="dcterms:W3CDTF">2022-01-05T12:15:26Z</dcterms:modified>
  <cp:category/>
  <cp:version/>
  <cp:contentType/>
  <cp:contentStatus/>
</cp:coreProperties>
</file>